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949" activeTab="0"/>
  </bookViews>
  <sheets>
    <sheet name="COSTO MEDIO PONDERATO" sheetId="1" r:id="rId1"/>
    <sheet name="INDICE DI ROTAZIONE" sheetId="2" r:id="rId2"/>
    <sheet name="METODO LIFO" sheetId="3" r:id="rId3"/>
    <sheet name="METODO FIFO" sheetId="4" r:id="rId4"/>
  </sheets>
  <definedNames/>
  <calcPr fullCalcOnLoad="1"/>
</workbook>
</file>

<file path=xl/comments2.xml><?xml version="1.0" encoding="utf-8"?>
<comments xmlns="http://schemas.openxmlformats.org/spreadsheetml/2006/main">
  <authors>
    <author>Lucarelli Piero</author>
  </authors>
  <commentList>
    <comment ref="B20" authorId="0">
      <text>
        <r>
          <rPr>
            <b/>
            <sz val="8"/>
            <rFont val="Tahoma"/>
            <family val="0"/>
          </rPr>
          <t>Lucarelli Piero:
1210 è il totale delle quantità vendute</t>
        </r>
      </text>
    </comment>
  </commentList>
</comments>
</file>

<file path=xl/sharedStrings.xml><?xml version="1.0" encoding="utf-8"?>
<sst xmlns="http://schemas.openxmlformats.org/spreadsheetml/2006/main" count="104" uniqueCount="35">
  <si>
    <t>Data 19..</t>
  </si>
  <si>
    <t>n°</t>
  </si>
  <si>
    <t>Documento</t>
  </si>
  <si>
    <t>Carico</t>
  </si>
  <si>
    <t>Scarico</t>
  </si>
  <si>
    <t xml:space="preserve">           Esistenza</t>
  </si>
  <si>
    <t>di riferimento</t>
  </si>
  <si>
    <t>Quantità</t>
  </si>
  <si>
    <t>Prezzi un.</t>
  </si>
  <si>
    <t>Importi</t>
  </si>
  <si>
    <t>Valore</t>
  </si>
  <si>
    <t>Esistenza iniziale</t>
  </si>
  <si>
    <t>Acquisto B:E: n°..</t>
  </si>
  <si>
    <t>Vendita B.U. n°..</t>
  </si>
  <si>
    <t>Acquisto B.E. n°..</t>
  </si>
  <si>
    <t>Scorte</t>
  </si>
  <si>
    <t>Decorrenza</t>
  </si>
  <si>
    <t>Giorni</t>
  </si>
  <si>
    <t>Scorte x giorni</t>
  </si>
  <si>
    <t>150</t>
  </si>
  <si>
    <t>350</t>
  </si>
  <si>
    <t>120</t>
  </si>
  <si>
    <t>420</t>
  </si>
  <si>
    <t>300</t>
  </si>
  <si>
    <t>130</t>
  </si>
  <si>
    <t>170</t>
  </si>
  <si>
    <t>80</t>
  </si>
  <si>
    <t>480</t>
  </si>
  <si>
    <t>240</t>
  </si>
  <si>
    <t>60</t>
  </si>
  <si>
    <t>180</t>
  </si>
  <si>
    <t>Scorta media</t>
  </si>
  <si>
    <t>Indice di rotazione</t>
  </si>
  <si>
    <t>Permanenza  media</t>
  </si>
  <si>
    <t>Vendita B:U: n°..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</si>
</sst>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1" fontId="0" fillId="0" borderId="15" xfId="16" applyBorder="1" applyAlignment="1">
      <alignment/>
    </xf>
    <xf numFmtId="16" fontId="0" fillId="0" borderId="15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/>
    </xf>
    <xf numFmtId="41" fontId="0" fillId="2" borderId="6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/>
    </xf>
    <xf numFmtId="49" fontId="0" fillId="0" borderId="16" xfId="16" applyNumberFormat="1" applyBorder="1" applyAlignment="1">
      <alignment horizontal="center"/>
    </xf>
    <xf numFmtId="49" fontId="0" fillId="0" borderId="16" xfId="16" applyNumberFormat="1" applyFont="1" applyBorder="1" applyAlignment="1">
      <alignment horizontal="center"/>
    </xf>
    <xf numFmtId="41" fontId="0" fillId="0" borderId="2" xfId="16" applyBorder="1" applyAlignment="1">
      <alignment horizontal="center"/>
    </xf>
    <xf numFmtId="41" fontId="0" fillId="0" borderId="0" xfId="16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41" fontId="0" fillId="2" borderId="6" xfId="16" applyFill="1" applyBorder="1" applyAlignment="1">
      <alignment/>
    </xf>
    <xf numFmtId="0" fontId="1" fillId="3" borderId="6" xfId="0" applyFont="1" applyFill="1" applyBorder="1" applyAlignment="1">
      <alignment horizontal="center"/>
    </xf>
    <xf numFmtId="41" fontId="1" fillId="3" borderId="6" xfId="16" applyFont="1" applyFill="1" applyBorder="1" applyAlignment="1">
      <alignment/>
    </xf>
    <xf numFmtId="170" fontId="1" fillId="3" borderId="6" xfId="0" applyNumberFormat="1" applyFont="1" applyFill="1" applyBorder="1" applyAlignment="1">
      <alignment/>
    </xf>
    <xf numFmtId="41" fontId="0" fillId="0" borderId="17" xfId="16" applyBorder="1" applyAlignment="1">
      <alignment/>
    </xf>
    <xf numFmtId="41" fontId="0" fillId="0" borderId="15" xfId="16" applyBorder="1" applyAlignment="1">
      <alignment/>
    </xf>
    <xf numFmtId="41" fontId="0" fillId="0" borderId="16" xfId="16" applyBorder="1" applyAlignment="1">
      <alignment/>
    </xf>
    <xf numFmtId="41" fontId="0" fillId="0" borderId="15" xfId="16" applyFont="1" applyBorder="1" applyAlignment="1">
      <alignment/>
    </xf>
    <xf numFmtId="41" fontId="0" fillId="0" borderId="2" xfId="16" applyBorder="1" applyAlignment="1">
      <alignment/>
    </xf>
    <xf numFmtId="41" fontId="0" fillId="0" borderId="18" xfId="16" applyBorder="1" applyAlignment="1">
      <alignment/>
    </xf>
    <xf numFmtId="41" fontId="0" fillId="0" borderId="16" xfId="16" applyFont="1" applyBorder="1" applyAlignment="1">
      <alignment/>
    </xf>
    <xf numFmtId="0" fontId="6" fillId="4" borderId="6" xfId="0" applyFont="1" applyFill="1" applyBorder="1" applyAlignment="1">
      <alignment horizontal="center"/>
    </xf>
    <xf numFmtId="41" fontId="0" fillId="0" borderId="0" xfId="0" applyNumberFormat="1" applyAlignment="1">
      <alignment/>
    </xf>
    <xf numFmtId="16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1" fontId="0" fillId="0" borderId="6" xfId="16" applyBorder="1" applyAlignment="1">
      <alignment/>
    </xf>
    <xf numFmtId="14" fontId="0" fillId="0" borderId="6" xfId="0" applyNumberFormat="1" applyBorder="1" applyAlignment="1">
      <alignment horizontal="center"/>
    </xf>
    <xf numFmtId="16" fontId="0" fillId="0" borderId="6" xfId="0" applyNumberFormat="1" applyBorder="1" applyAlignment="1">
      <alignment/>
    </xf>
    <xf numFmtId="41" fontId="0" fillId="0" borderId="6" xfId="16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2</xdr:col>
      <xdr:colOff>352425</xdr:colOff>
      <xdr:row>3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19075" y="123825"/>
          <a:ext cx="5238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Merce X
Codice A 075</a:t>
          </a:r>
        </a:p>
      </xdr:txBody>
    </xdr:sp>
    <xdr:clientData/>
  </xdr:twoCellAnchor>
  <xdr:twoCellAnchor>
    <xdr:from>
      <xdr:col>5</xdr:col>
      <xdr:colOff>228600</xdr:colOff>
      <xdr:row>0</xdr:row>
      <xdr:rowOff>123825</xdr:rowOff>
    </xdr:from>
    <xdr:to>
      <xdr:col>7</xdr:col>
      <xdr:colOff>323850</xdr:colOff>
      <xdr:row>3</xdr:row>
      <xdr:rowOff>76200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876425" y="123825"/>
          <a:ext cx="12001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U.M. Q.li
Scorta minima 50</a:t>
          </a:r>
        </a:p>
      </xdr:txBody>
    </xdr:sp>
    <xdr:clientData/>
  </xdr:twoCellAnchor>
  <xdr:twoCellAnchor>
    <xdr:from>
      <xdr:col>7</xdr:col>
      <xdr:colOff>323850</xdr:colOff>
      <xdr:row>0</xdr:row>
      <xdr:rowOff>142875</xdr:rowOff>
    </xdr:from>
    <xdr:to>
      <xdr:col>9</xdr:col>
      <xdr:colOff>495300</xdr:colOff>
      <xdr:row>3</xdr:row>
      <xdr:rowOff>85725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3076575" y="142875"/>
          <a:ext cx="9715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Conto n° 23
Scheda n° 1</a:t>
          </a:r>
        </a:p>
      </xdr:txBody>
    </xdr:sp>
    <xdr:clientData/>
  </xdr:twoCellAnchor>
  <xdr:twoCellAnchor>
    <xdr:from>
      <xdr:col>2</xdr:col>
      <xdr:colOff>476250</xdr:colOff>
      <xdr:row>0</xdr:row>
      <xdr:rowOff>76200</xdr:rowOff>
    </xdr:from>
    <xdr:to>
      <xdr:col>4</xdr:col>
      <xdr:colOff>266700</xdr:colOff>
      <xdr:row>3</xdr:row>
      <xdr:rowOff>47625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66775" y="76200"/>
          <a:ext cx="7810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Metodo del costo medio ponderato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352425</xdr:colOff>
      <xdr:row>3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6200" y="114300"/>
          <a:ext cx="11811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Merce X
Codice A 075</a:t>
          </a:r>
        </a:p>
      </xdr:txBody>
    </xdr:sp>
    <xdr:clientData/>
  </xdr:twoCellAnchor>
  <xdr:twoCellAnchor>
    <xdr:from>
      <xdr:col>5</xdr:col>
      <xdr:colOff>228600</xdr:colOff>
      <xdr:row>0</xdr:row>
      <xdr:rowOff>123825</xdr:rowOff>
    </xdr:from>
    <xdr:to>
      <xdr:col>7</xdr:col>
      <xdr:colOff>333375</xdr:colOff>
      <xdr:row>3</xdr:row>
      <xdr:rowOff>76200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438525" y="123825"/>
          <a:ext cx="15525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U.M. Q.li
Scorta minima 50</a:t>
          </a:r>
        </a:p>
      </xdr:txBody>
    </xdr:sp>
    <xdr:clientData/>
  </xdr:twoCellAnchor>
  <xdr:twoCellAnchor>
    <xdr:from>
      <xdr:col>7</xdr:col>
      <xdr:colOff>504825</xdr:colOff>
      <xdr:row>0</xdr:row>
      <xdr:rowOff>142875</xdr:rowOff>
    </xdr:from>
    <xdr:to>
      <xdr:col>9</xdr:col>
      <xdr:colOff>495300</xdr:colOff>
      <xdr:row>3</xdr:row>
      <xdr:rowOff>85725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5162550" y="142875"/>
          <a:ext cx="18383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Conto n° 23
Scheda n° 1</a:t>
          </a:r>
        </a:p>
      </xdr:txBody>
    </xdr:sp>
    <xdr:clientData/>
  </xdr:twoCellAnchor>
  <xdr:twoCellAnchor>
    <xdr:from>
      <xdr:col>2</xdr:col>
      <xdr:colOff>485775</xdr:colOff>
      <xdr:row>1</xdr:row>
      <xdr:rowOff>28575</xdr:rowOff>
    </xdr:from>
    <xdr:to>
      <xdr:col>4</xdr:col>
      <xdr:colOff>485775</xdr:colOff>
      <xdr:row>3</xdr:row>
      <xdr:rowOff>57150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390650" y="190500"/>
          <a:ext cx="1695450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METODO LIFO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2</xdr:col>
      <xdr:colOff>352425</xdr:colOff>
      <xdr:row>3</xdr:row>
      <xdr:rowOff>85725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19075" y="123825"/>
          <a:ext cx="10382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Merce X
Codice A 075</a:t>
          </a:r>
        </a:p>
      </xdr:txBody>
    </xdr:sp>
    <xdr:clientData/>
  </xdr:twoCellAnchor>
  <xdr:twoCellAnchor>
    <xdr:from>
      <xdr:col>5</xdr:col>
      <xdr:colOff>228600</xdr:colOff>
      <xdr:row>0</xdr:row>
      <xdr:rowOff>123825</xdr:rowOff>
    </xdr:from>
    <xdr:to>
      <xdr:col>7</xdr:col>
      <xdr:colOff>333375</xdr:colOff>
      <xdr:row>3</xdr:row>
      <xdr:rowOff>76200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3438525" y="123825"/>
          <a:ext cx="1562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U.M. Q.li
Scorta minima 50</a:t>
          </a:r>
        </a:p>
      </xdr:txBody>
    </xdr:sp>
    <xdr:clientData/>
  </xdr:twoCellAnchor>
  <xdr:twoCellAnchor>
    <xdr:from>
      <xdr:col>7</xdr:col>
      <xdr:colOff>504825</xdr:colOff>
      <xdr:row>0</xdr:row>
      <xdr:rowOff>142875</xdr:rowOff>
    </xdr:from>
    <xdr:to>
      <xdr:col>9</xdr:col>
      <xdr:colOff>495300</xdr:colOff>
      <xdr:row>3</xdr:row>
      <xdr:rowOff>85725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5172075" y="142875"/>
          <a:ext cx="13525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Conto n° 23
Scheda n° 1</a:t>
          </a:r>
        </a:p>
      </xdr:txBody>
    </xdr:sp>
    <xdr:clientData/>
  </xdr:twoCellAnchor>
  <xdr:twoCellAnchor>
    <xdr:from>
      <xdr:col>2</xdr:col>
      <xdr:colOff>495300</xdr:colOff>
      <xdr:row>1</xdr:row>
      <xdr:rowOff>47625</xdr:rowOff>
    </xdr:from>
    <xdr:to>
      <xdr:col>4</xdr:col>
      <xdr:colOff>485775</xdr:colOff>
      <xdr:row>3</xdr:row>
      <xdr:rowOff>47625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1400175" y="209550"/>
          <a:ext cx="1685925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Metodo FIFO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Formulas="1" tabSelected="1" zoomScale="75" zoomScaleNormal="75" workbookViewId="0" topLeftCell="A1">
      <selection activeCell="G25" sqref="G25"/>
    </sheetView>
  </sheetViews>
  <sheetFormatPr defaultColWidth="9.140625" defaultRowHeight="12.75"/>
  <cols>
    <col min="1" max="1" width="3.7109375" style="20" customWidth="1"/>
    <col min="2" max="2" width="2.140625" style="20" customWidth="1"/>
    <col min="3" max="3" width="7.140625" style="0" customWidth="1"/>
    <col min="4" max="4" width="7.7109375" style="0" customWidth="1"/>
    <col min="5" max="5" width="4.00390625" style="0" customWidth="1"/>
    <col min="6" max="7" width="8.28125" style="0" customWidth="1"/>
    <col min="8" max="8" width="4.8515625" style="0" customWidth="1"/>
    <col min="9" max="9" width="7.140625" style="0" customWidth="1"/>
    <col min="10" max="10" width="7.57421875" style="0" customWidth="1"/>
    <col min="11" max="11" width="6.421875" style="0" customWidth="1"/>
  </cols>
  <sheetData>
    <row r="1" spans="1:11" ht="12.75">
      <c r="A1" s="31"/>
      <c r="B1" s="31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31"/>
      <c r="B2" s="31"/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31"/>
      <c r="B3" s="31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31"/>
      <c r="B4" s="31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31" t="s">
        <v>0</v>
      </c>
      <c r="B5" s="31" t="s">
        <v>1</v>
      </c>
      <c r="C5" s="8" t="s">
        <v>2</v>
      </c>
      <c r="D5" s="8"/>
      <c r="E5" s="8" t="s">
        <v>3</v>
      </c>
      <c r="F5" s="8"/>
      <c r="G5" s="8"/>
      <c r="H5" s="8" t="s">
        <v>4</v>
      </c>
      <c r="I5" s="8"/>
      <c r="J5" s="8" t="s">
        <v>5</v>
      </c>
      <c r="K5" s="8"/>
    </row>
    <row r="6" spans="1:11" ht="12.75">
      <c r="A6" s="31"/>
      <c r="B6" s="31"/>
      <c r="C6" s="8" t="s">
        <v>6</v>
      </c>
      <c r="D6" s="8" t="s">
        <v>7</v>
      </c>
      <c r="E6" s="8" t="s">
        <v>8</v>
      </c>
      <c r="F6" s="8" t="s">
        <v>9</v>
      </c>
      <c r="G6" s="8" t="s">
        <v>7</v>
      </c>
      <c r="H6" s="8" t="s">
        <v>8</v>
      </c>
      <c r="I6" s="8" t="s">
        <v>9</v>
      </c>
      <c r="J6" s="8" t="s">
        <v>7</v>
      </c>
      <c r="K6" s="8" t="s">
        <v>10</v>
      </c>
    </row>
    <row r="7" spans="1:11" ht="12.75">
      <c r="A7" s="55"/>
      <c r="B7" s="56"/>
      <c r="C7" s="57"/>
      <c r="D7" s="57"/>
      <c r="E7" s="57"/>
      <c r="F7" s="57"/>
      <c r="G7" s="58"/>
      <c r="H7" s="58"/>
      <c r="I7" s="58"/>
      <c r="J7" s="58"/>
      <c r="K7" s="58"/>
    </row>
    <row r="8" spans="1:11" ht="12.75">
      <c r="A8" s="59">
        <v>35431</v>
      </c>
      <c r="B8" s="56"/>
      <c r="C8" s="57" t="s">
        <v>11</v>
      </c>
      <c r="D8" s="58">
        <v>150</v>
      </c>
      <c r="E8" s="58">
        <v>8100</v>
      </c>
      <c r="F8" s="58">
        <f>D8*E8</f>
        <v>1215000</v>
      </c>
      <c r="G8" s="58"/>
      <c r="H8" s="58"/>
      <c r="I8" s="58"/>
      <c r="J8" s="58">
        <v>150</v>
      </c>
      <c r="K8" s="58">
        <f>F8</f>
        <v>1215000</v>
      </c>
    </row>
    <row r="9" spans="1:11" ht="12.75">
      <c r="A9" s="59">
        <v>35446</v>
      </c>
      <c r="B9" s="56">
        <v>21</v>
      </c>
      <c r="C9" s="57" t="s">
        <v>12</v>
      </c>
      <c r="D9" s="58">
        <v>200</v>
      </c>
      <c r="E9" s="58">
        <v>8800</v>
      </c>
      <c r="F9" s="58">
        <f aca="true" t="shared" si="0" ref="F9:F20">D9*E9</f>
        <v>1760000</v>
      </c>
      <c r="G9" s="58"/>
      <c r="H9" s="58"/>
      <c r="I9" s="58"/>
      <c r="J9" s="58">
        <f>J8+D9-G9</f>
        <v>350</v>
      </c>
      <c r="K9" s="58">
        <f>K8+F9-I9</f>
        <v>2975000</v>
      </c>
    </row>
    <row r="10" spans="1:11" ht="12.75">
      <c r="A10" s="59">
        <v>35463</v>
      </c>
      <c r="B10" s="56">
        <v>37</v>
      </c>
      <c r="C10" s="57" t="s">
        <v>13</v>
      </c>
      <c r="D10" s="58"/>
      <c r="E10" s="58"/>
      <c r="F10" s="58">
        <f t="shared" si="0"/>
        <v>0</v>
      </c>
      <c r="G10" s="58">
        <v>230</v>
      </c>
      <c r="H10" s="58">
        <f>K9/J9</f>
        <v>8500</v>
      </c>
      <c r="I10" s="58">
        <f>G10*H10</f>
        <v>1955000</v>
      </c>
      <c r="J10" s="58">
        <f aca="true" t="shared" si="1" ref="J10:J20">J9+D10-G10</f>
        <v>120</v>
      </c>
      <c r="K10" s="58">
        <f>K9+F10-I10</f>
        <v>1020000</v>
      </c>
    </row>
    <row r="11" spans="1:11" ht="12.75">
      <c r="A11" s="59">
        <v>35484</v>
      </c>
      <c r="B11" s="56">
        <v>49</v>
      </c>
      <c r="C11" s="57" t="s">
        <v>14</v>
      </c>
      <c r="D11" s="58">
        <v>300</v>
      </c>
      <c r="E11" s="58">
        <v>8780</v>
      </c>
      <c r="F11" s="58">
        <f t="shared" si="0"/>
        <v>2634000</v>
      </c>
      <c r="G11" s="58"/>
      <c r="H11" s="58"/>
      <c r="I11" s="58">
        <f aca="true" t="shared" si="2" ref="I11:I20">G11*H11</f>
        <v>0</v>
      </c>
      <c r="J11" s="58">
        <f t="shared" si="1"/>
        <v>420</v>
      </c>
      <c r="K11" s="58">
        <f>K10+F11-I11</f>
        <v>3654000</v>
      </c>
    </row>
    <row r="12" spans="1:11" ht="12.75">
      <c r="A12" s="59">
        <v>35498</v>
      </c>
      <c r="B12" s="56">
        <v>61</v>
      </c>
      <c r="C12" s="60" t="s">
        <v>13</v>
      </c>
      <c r="D12" s="58"/>
      <c r="E12" s="61"/>
      <c r="F12" s="58">
        <f t="shared" si="0"/>
        <v>0</v>
      </c>
      <c r="G12" s="58">
        <v>120</v>
      </c>
      <c r="H12" s="58">
        <f>K11/J11</f>
        <v>8700</v>
      </c>
      <c r="I12" s="58">
        <f t="shared" si="2"/>
        <v>1044000</v>
      </c>
      <c r="J12" s="58">
        <f t="shared" si="1"/>
        <v>300</v>
      </c>
      <c r="K12" s="58">
        <f>K11+F12-I12</f>
        <v>2610000</v>
      </c>
    </row>
    <row r="13" spans="1:11" ht="12.75">
      <c r="A13" s="59">
        <v>35525</v>
      </c>
      <c r="B13" s="56">
        <v>82</v>
      </c>
      <c r="C13" s="57" t="s">
        <v>13</v>
      </c>
      <c r="D13" s="58"/>
      <c r="E13" s="58"/>
      <c r="F13" s="58">
        <f t="shared" si="0"/>
        <v>0</v>
      </c>
      <c r="G13" s="58">
        <v>170</v>
      </c>
      <c r="H13" s="58">
        <f>K11/J11</f>
        <v>8700</v>
      </c>
      <c r="I13" s="58">
        <f t="shared" si="2"/>
        <v>1479000</v>
      </c>
      <c r="J13" s="58">
        <f t="shared" si="1"/>
        <v>130</v>
      </c>
      <c r="K13" s="58">
        <f>K12+F13-I13</f>
        <v>1131000</v>
      </c>
    </row>
    <row r="14" spans="1:11" ht="12.75">
      <c r="A14" s="59">
        <v>35553</v>
      </c>
      <c r="B14" s="56">
        <v>103</v>
      </c>
      <c r="C14" s="57" t="s">
        <v>14</v>
      </c>
      <c r="D14" s="58">
        <v>220</v>
      </c>
      <c r="E14" s="58">
        <v>8875</v>
      </c>
      <c r="F14" s="58">
        <f t="shared" si="0"/>
        <v>1952500</v>
      </c>
      <c r="G14" s="58"/>
      <c r="H14" s="58"/>
      <c r="I14" s="58">
        <f t="shared" si="2"/>
        <v>0</v>
      </c>
      <c r="J14" s="58">
        <f t="shared" si="1"/>
        <v>350</v>
      </c>
      <c r="K14" s="58">
        <f aca="true" t="shared" si="3" ref="K14:K20">K13+F14-I14</f>
        <v>3083500</v>
      </c>
    </row>
    <row r="15" spans="1:11" ht="12.75">
      <c r="A15" s="59">
        <v>35576</v>
      </c>
      <c r="B15" s="56">
        <v>122</v>
      </c>
      <c r="C15" s="57" t="s">
        <v>13</v>
      </c>
      <c r="D15" s="58"/>
      <c r="E15" s="58"/>
      <c r="F15" s="58">
        <f t="shared" si="0"/>
        <v>0</v>
      </c>
      <c r="G15" s="58">
        <v>180</v>
      </c>
      <c r="H15" s="58">
        <f>K14/J14</f>
        <v>8810</v>
      </c>
      <c r="I15" s="58">
        <f t="shared" si="2"/>
        <v>1585800</v>
      </c>
      <c r="J15" s="58">
        <f t="shared" si="1"/>
        <v>170</v>
      </c>
      <c r="K15" s="58">
        <f t="shared" si="3"/>
        <v>1497700</v>
      </c>
    </row>
    <row r="16" spans="1:11" ht="12.75">
      <c r="A16" s="59">
        <v>35614</v>
      </c>
      <c r="B16" s="56">
        <v>158</v>
      </c>
      <c r="C16" s="57" t="s">
        <v>13</v>
      </c>
      <c r="D16" s="58"/>
      <c r="E16" s="58"/>
      <c r="F16" s="58">
        <f t="shared" si="0"/>
        <v>0</v>
      </c>
      <c r="G16" s="58">
        <v>90</v>
      </c>
      <c r="H16" s="58">
        <f>K14/J14</f>
        <v>8810</v>
      </c>
      <c r="I16" s="58">
        <f t="shared" si="2"/>
        <v>792900</v>
      </c>
      <c r="J16" s="58">
        <f t="shared" si="1"/>
        <v>80</v>
      </c>
      <c r="K16" s="58">
        <f t="shared" si="3"/>
        <v>704800</v>
      </c>
    </row>
    <row r="17" spans="1:11" ht="12.75">
      <c r="A17" s="59">
        <v>35647</v>
      </c>
      <c r="B17" s="56">
        <v>179</v>
      </c>
      <c r="C17" s="57" t="s">
        <v>14</v>
      </c>
      <c r="D17" s="58">
        <v>400</v>
      </c>
      <c r="E17" s="58">
        <v>8990</v>
      </c>
      <c r="F17" s="58">
        <f t="shared" si="0"/>
        <v>3596000</v>
      </c>
      <c r="G17" s="58"/>
      <c r="H17" s="58"/>
      <c r="I17" s="58">
        <f t="shared" si="2"/>
        <v>0</v>
      </c>
      <c r="J17" s="58">
        <f t="shared" si="1"/>
        <v>480</v>
      </c>
      <c r="K17" s="58">
        <f t="shared" si="3"/>
        <v>4300800</v>
      </c>
    </row>
    <row r="18" spans="1:11" ht="12.75">
      <c r="A18" s="59">
        <v>35683</v>
      </c>
      <c r="B18" s="56">
        <v>203</v>
      </c>
      <c r="C18" s="57" t="s">
        <v>13</v>
      </c>
      <c r="D18" s="58"/>
      <c r="E18" s="58"/>
      <c r="F18" s="58">
        <f t="shared" si="0"/>
        <v>0</v>
      </c>
      <c r="G18" s="58">
        <v>240</v>
      </c>
      <c r="H18" s="58">
        <f>K17/J17</f>
        <v>8960</v>
      </c>
      <c r="I18" s="58">
        <f t="shared" si="2"/>
        <v>2150400</v>
      </c>
      <c r="J18" s="58">
        <f t="shared" si="1"/>
        <v>240</v>
      </c>
      <c r="K18" s="58">
        <f t="shared" si="3"/>
        <v>2150400</v>
      </c>
    </row>
    <row r="19" spans="1:11" ht="12.75">
      <c r="A19" s="59">
        <v>35718</v>
      </c>
      <c r="B19" s="56">
        <v>221</v>
      </c>
      <c r="C19" s="57" t="s">
        <v>13</v>
      </c>
      <c r="D19" s="58"/>
      <c r="E19" s="58"/>
      <c r="F19" s="58">
        <f t="shared" si="0"/>
        <v>0</v>
      </c>
      <c r="G19" s="58">
        <v>180</v>
      </c>
      <c r="H19" s="58">
        <f>K17/J17</f>
        <v>8960</v>
      </c>
      <c r="I19" s="58">
        <f t="shared" si="2"/>
        <v>1612800</v>
      </c>
      <c r="J19" s="58">
        <f t="shared" si="1"/>
        <v>60</v>
      </c>
      <c r="K19" s="58">
        <f t="shared" si="3"/>
        <v>537600</v>
      </c>
    </row>
    <row r="20" spans="1:11" ht="12.75">
      <c r="A20" s="59">
        <v>35774</v>
      </c>
      <c r="B20" s="56">
        <v>259</v>
      </c>
      <c r="C20" s="57" t="s">
        <v>14</v>
      </c>
      <c r="D20" s="58">
        <v>120</v>
      </c>
      <c r="E20" s="58">
        <v>9100</v>
      </c>
      <c r="F20" s="58">
        <f t="shared" si="0"/>
        <v>1092000</v>
      </c>
      <c r="G20" s="58"/>
      <c r="H20" s="58"/>
      <c r="I20" s="58">
        <f t="shared" si="2"/>
        <v>0</v>
      </c>
      <c r="J20" s="58">
        <f t="shared" si="1"/>
        <v>180</v>
      </c>
      <c r="K20" s="58">
        <f t="shared" si="3"/>
        <v>1629600</v>
      </c>
    </row>
    <row r="21" spans="1:11" ht="12.75">
      <c r="A21" s="56"/>
      <c r="B21" s="56"/>
      <c r="C21" s="57"/>
      <c r="D21" s="58"/>
      <c r="E21" s="58"/>
      <c r="F21" s="58"/>
      <c r="G21" s="58"/>
      <c r="H21" s="58"/>
      <c r="I21" s="58"/>
      <c r="J21" s="58"/>
      <c r="K21" s="58"/>
    </row>
    <row r="22" spans="1:11" ht="21.75" customHeight="1">
      <c r="A22" s="31"/>
      <c r="B22" s="31"/>
      <c r="C22" s="8"/>
      <c r="D22" s="32">
        <f>SUM(D8:D21)</f>
        <v>1390</v>
      </c>
      <c r="E22" s="8"/>
      <c r="F22" s="32">
        <f>SUM(F8:F21)</f>
        <v>12249500</v>
      </c>
      <c r="G22" s="32">
        <f>SUM(G8:G21)</f>
        <v>1210</v>
      </c>
      <c r="H22" s="8"/>
      <c r="I22" s="32">
        <f>SUM(I8:I21)</f>
        <v>10619900</v>
      </c>
      <c r="J22" s="8"/>
      <c r="K22" s="8"/>
    </row>
    <row r="25" ht="12.75">
      <c r="F25" s="54"/>
    </row>
  </sheetData>
  <printOptions gridLines="1" headings="1" horizontalCentered="1" verticalCentered="1"/>
  <pageMargins left="0.07874015748031496" right="0.5905511811023623" top="0.984251968503937" bottom="0.984251968503937" header="0.5118110236220472" footer="0.5118110236220472"/>
  <pageSetup horizontalDpi="300" verticalDpi="300" orientation="landscape" scale="95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Formulas="1" zoomScale="75" zoomScaleNormal="75" workbookViewId="0" topLeftCell="A1">
      <selection activeCell="D22" sqref="D22"/>
    </sheetView>
  </sheetViews>
  <sheetFormatPr defaultColWidth="9.140625" defaultRowHeight="12.75"/>
  <cols>
    <col min="1" max="1" width="16.57421875" style="20" customWidth="1"/>
    <col min="2" max="2" width="12.140625" style="0" customWidth="1"/>
    <col min="3" max="4" width="15.7109375" style="0" customWidth="1"/>
  </cols>
  <sheetData>
    <row r="1" spans="1:4" ht="17.25" customHeight="1">
      <c r="A1" s="53" t="s">
        <v>15</v>
      </c>
      <c r="B1" s="53" t="s">
        <v>16</v>
      </c>
      <c r="C1" s="53" t="s">
        <v>17</v>
      </c>
      <c r="D1" s="53" t="s">
        <v>18</v>
      </c>
    </row>
    <row r="2" spans="1:4" ht="12.75">
      <c r="A2" s="36"/>
      <c r="B2" s="1"/>
      <c r="C2" s="1"/>
      <c r="D2" s="1"/>
    </row>
    <row r="3" spans="1:4" ht="12.75">
      <c r="A3" s="37" t="s">
        <v>19</v>
      </c>
      <c r="B3" s="40">
        <v>35430</v>
      </c>
      <c r="C3" s="27">
        <f>B4-B3</f>
        <v>16</v>
      </c>
      <c r="D3" s="28">
        <f>A3*C3</f>
        <v>2400</v>
      </c>
    </row>
    <row r="4" spans="1:4" ht="12.75">
      <c r="A4" s="37" t="s">
        <v>20</v>
      </c>
      <c r="B4" s="40">
        <v>35446</v>
      </c>
      <c r="C4" s="27">
        <f aca="true" t="shared" si="0" ref="C4:C15">B5-B4</f>
        <v>17</v>
      </c>
      <c r="D4" s="28">
        <f aca="true" t="shared" si="1" ref="D4:D15">A4*C4</f>
        <v>5950</v>
      </c>
    </row>
    <row r="5" spans="1:4" ht="12.75">
      <c r="A5" s="37" t="s">
        <v>21</v>
      </c>
      <c r="B5" s="40">
        <v>35463</v>
      </c>
      <c r="C5" s="27">
        <f t="shared" si="0"/>
        <v>21</v>
      </c>
      <c r="D5" s="28">
        <f t="shared" si="1"/>
        <v>2520</v>
      </c>
    </row>
    <row r="6" spans="1:4" ht="12.75">
      <c r="A6" s="37" t="s">
        <v>22</v>
      </c>
      <c r="B6" s="40">
        <v>35484</v>
      </c>
      <c r="C6" s="27">
        <f t="shared" si="0"/>
        <v>14</v>
      </c>
      <c r="D6" s="28">
        <f t="shared" si="1"/>
        <v>5880</v>
      </c>
    </row>
    <row r="7" spans="1:4" ht="12.75">
      <c r="A7" s="37" t="s">
        <v>23</v>
      </c>
      <c r="B7" s="40">
        <v>35498</v>
      </c>
      <c r="C7" s="27">
        <f t="shared" si="0"/>
        <v>27</v>
      </c>
      <c r="D7" s="28">
        <f t="shared" si="1"/>
        <v>8100</v>
      </c>
    </row>
    <row r="8" spans="1:4" ht="12.75">
      <c r="A8" s="37" t="s">
        <v>24</v>
      </c>
      <c r="B8" s="40">
        <v>35525</v>
      </c>
      <c r="C8" s="27">
        <f t="shared" si="0"/>
        <v>28</v>
      </c>
      <c r="D8" s="28">
        <f t="shared" si="1"/>
        <v>3640</v>
      </c>
    </row>
    <row r="9" spans="1:5" ht="12.75">
      <c r="A9" s="37" t="s">
        <v>20</v>
      </c>
      <c r="B9" s="40">
        <v>35553</v>
      </c>
      <c r="C9" s="27">
        <f t="shared" si="0"/>
        <v>23</v>
      </c>
      <c r="D9" s="28">
        <f t="shared" si="1"/>
        <v>8050</v>
      </c>
      <c r="E9" s="33"/>
    </row>
    <row r="10" spans="1:4" ht="12.75">
      <c r="A10" s="37" t="s">
        <v>25</v>
      </c>
      <c r="B10" s="40">
        <v>35576</v>
      </c>
      <c r="C10" s="27">
        <f t="shared" si="0"/>
        <v>38</v>
      </c>
      <c r="D10" s="28">
        <f t="shared" si="1"/>
        <v>6460</v>
      </c>
    </row>
    <row r="11" spans="1:4" ht="12.75">
      <c r="A11" s="37" t="s">
        <v>26</v>
      </c>
      <c r="B11" s="40">
        <v>35614</v>
      </c>
      <c r="C11" s="27">
        <f t="shared" si="0"/>
        <v>33</v>
      </c>
      <c r="D11" s="28">
        <f t="shared" si="1"/>
        <v>2640</v>
      </c>
    </row>
    <row r="12" spans="1:4" ht="12.75">
      <c r="A12" s="37" t="s">
        <v>27</v>
      </c>
      <c r="B12" s="40">
        <v>35647</v>
      </c>
      <c r="C12" s="27">
        <f t="shared" si="0"/>
        <v>36</v>
      </c>
      <c r="D12" s="28">
        <f t="shared" si="1"/>
        <v>17280</v>
      </c>
    </row>
    <row r="13" spans="1:4" ht="12.75">
      <c r="A13" s="37" t="s">
        <v>28</v>
      </c>
      <c r="B13" s="40">
        <v>35683</v>
      </c>
      <c r="C13" s="27">
        <f t="shared" si="0"/>
        <v>35</v>
      </c>
      <c r="D13" s="28">
        <f t="shared" si="1"/>
        <v>8400</v>
      </c>
    </row>
    <row r="14" spans="1:4" ht="12.75">
      <c r="A14" s="37" t="s">
        <v>29</v>
      </c>
      <c r="B14" s="40">
        <v>35718</v>
      </c>
      <c r="C14" s="27">
        <f t="shared" si="0"/>
        <v>56</v>
      </c>
      <c r="D14" s="28">
        <f t="shared" si="1"/>
        <v>3360</v>
      </c>
    </row>
    <row r="15" spans="1:4" ht="12.75">
      <c r="A15" s="37" t="s">
        <v>30</v>
      </c>
      <c r="B15" s="40">
        <v>35774</v>
      </c>
      <c r="C15" s="27">
        <f t="shared" si="0"/>
        <v>21</v>
      </c>
      <c r="D15" s="28">
        <f t="shared" si="1"/>
        <v>3780</v>
      </c>
    </row>
    <row r="16" spans="1:4" ht="12.75">
      <c r="A16" s="38"/>
      <c r="B16" s="41">
        <v>35795</v>
      </c>
      <c r="C16" s="2"/>
      <c r="D16" s="2"/>
    </row>
    <row r="17" spans="1:4" ht="21.75" customHeight="1">
      <c r="A17" s="39"/>
      <c r="B17" s="35"/>
      <c r="C17" s="8">
        <f>SUM(C3:C16)</f>
        <v>365</v>
      </c>
      <c r="D17" s="42">
        <f>SUM(D3:D16)</f>
        <v>78460</v>
      </c>
    </row>
    <row r="18" spans="1:2" ht="12.75">
      <c r="A18" s="39"/>
      <c r="B18" s="34"/>
    </row>
    <row r="19" spans="1:2" ht="18.75" customHeight="1">
      <c r="A19" s="43" t="s">
        <v>31</v>
      </c>
      <c r="B19" s="44">
        <f>D17/C17</f>
        <v>214.95890410958904</v>
      </c>
    </row>
    <row r="20" spans="1:2" ht="18" customHeight="1">
      <c r="A20" s="43" t="s">
        <v>32</v>
      </c>
      <c r="B20" s="45">
        <f>1210/B19</f>
        <v>5.628982921233749</v>
      </c>
    </row>
    <row r="21" spans="1:2" ht="18.75" customHeight="1">
      <c r="A21" s="43" t="s">
        <v>33</v>
      </c>
      <c r="B21" s="44">
        <f>C17/B20</f>
        <v>64.84297520661157</v>
      </c>
    </row>
  </sheetData>
  <printOptions gridLines="1" headings="1"/>
  <pageMargins left="0.33" right="0.59" top="1" bottom="1" header="0.5" footer="0.5"/>
  <pageSetup horizontalDpi="300" verticalDpi="300" orientation="landscape" r:id="rId3"/>
  <headerFooter alignWithMargins="0">
    <oddHeader>&amp;C&amp;A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65" zoomScaleNormal="65" workbookViewId="0" topLeftCell="A1">
      <selection activeCell="F8" sqref="F8"/>
    </sheetView>
  </sheetViews>
  <sheetFormatPr defaultColWidth="9.140625" defaultRowHeight="12.75"/>
  <cols>
    <col min="1" max="1" width="9.140625" style="20" customWidth="1"/>
    <col min="2" max="2" width="4.421875" style="20" customWidth="1"/>
    <col min="3" max="3" width="16.28125" style="0" customWidth="1"/>
    <col min="6" max="6" width="12.57421875" style="0" customWidth="1"/>
    <col min="9" max="9" width="18.57421875" style="0" customWidth="1"/>
    <col min="11" max="11" width="12.00390625" style="0" customWidth="1"/>
  </cols>
  <sheetData>
    <row r="1" spans="1:11" ht="12.75">
      <c r="A1" s="15"/>
      <c r="B1" s="21"/>
      <c r="C1" s="9"/>
      <c r="D1" s="9"/>
      <c r="E1" s="9"/>
      <c r="F1" s="9"/>
      <c r="G1" s="9"/>
      <c r="H1" s="9"/>
      <c r="I1" s="9"/>
      <c r="J1" s="9"/>
      <c r="K1" s="10"/>
    </row>
    <row r="2" spans="1:11" ht="12.75">
      <c r="A2" s="16"/>
      <c r="B2" s="22"/>
      <c r="C2" s="11"/>
      <c r="D2" s="11"/>
      <c r="E2" s="11"/>
      <c r="F2" s="11"/>
      <c r="G2" s="11"/>
      <c r="H2" s="11"/>
      <c r="I2" s="11"/>
      <c r="J2" s="11"/>
      <c r="K2" s="12"/>
    </row>
    <row r="3" spans="1:11" ht="12.75">
      <c r="A3" s="16"/>
      <c r="B3" s="22"/>
      <c r="C3" s="11"/>
      <c r="D3" s="11"/>
      <c r="E3" s="11"/>
      <c r="F3" s="11"/>
      <c r="G3" s="11"/>
      <c r="H3" s="11"/>
      <c r="I3" s="11"/>
      <c r="J3" s="11"/>
      <c r="K3" s="12"/>
    </row>
    <row r="4" spans="1:11" ht="12.75">
      <c r="A4" s="17"/>
      <c r="B4" s="23"/>
      <c r="C4" s="13"/>
      <c r="D4" s="13"/>
      <c r="E4" s="13"/>
      <c r="F4" s="13"/>
      <c r="G4" s="13"/>
      <c r="H4" s="13"/>
      <c r="I4" s="13"/>
      <c r="J4" s="13"/>
      <c r="K4" s="14"/>
    </row>
    <row r="5" spans="1:11" ht="12.75">
      <c r="A5" s="18" t="s">
        <v>0</v>
      </c>
      <c r="B5" s="18" t="s">
        <v>1</v>
      </c>
      <c r="C5" s="3" t="s">
        <v>2</v>
      </c>
      <c r="D5" s="4"/>
      <c r="E5" s="5" t="s">
        <v>3</v>
      </c>
      <c r="F5" s="6"/>
      <c r="G5" s="4"/>
      <c r="H5" s="5" t="s">
        <v>4</v>
      </c>
      <c r="I5" s="6"/>
      <c r="J5" s="4" t="s">
        <v>5</v>
      </c>
      <c r="K5" s="6"/>
    </row>
    <row r="6" spans="1:11" ht="12.75">
      <c r="A6" s="19"/>
      <c r="B6" s="19"/>
      <c r="C6" s="7" t="s">
        <v>6</v>
      </c>
      <c r="D6" s="8" t="s">
        <v>7</v>
      </c>
      <c r="E6" s="8" t="s">
        <v>8</v>
      </c>
      <c r="F6" s="8" t="s">
        <v>9</v>
      </c>
      <c r="G6" s="8" t="s">
        <v>7</v>
      </c>
      <c r="H6" s="8" t="s">
        <v>8</v>
      </c>
      <c r="I6" s="8" t="s">
        <v>9</v>
      </c>
      <c r="J6" s="8" t="s">
        <v>7</v>
      </c>
      <c r="K6" s="8" t="s">
        <v>10</v>
      </c>
    </row>
    <row r="7" spans="1:11" ht="12.75">
      <c r="A7" s="24"/>
      <c r="B7" s="25"/>
      <c r="C7" s="1"/>
      <c r="D7" s="1"/>
      <c r="E7" s="1"/>
      <c r="F7" s="1"/>
      <c r="G7" s="46"/>
      <c r="H7" s="46"/>
      <c r="I7" s="46"/>
      <c r="J7" s="46"/>
      <c r="K7" s="46"/>
    </row>
    <row r="8" spans="1:11" ht="12.75">
      <c r="A8" s="40">
        <v>35431</v>
      </c>
      <c r="B8" s="26"/>
      <c r="C8" s="27" t="s">
        <v>11</v>
      </c>
      <c r="D8" s="47">
        <v>150</v>
      </c>
      <c r="E8" s="47">
        <v>8100</v>
      </c>
      <c r="F8" s="47">
        <f>D8*E8</f>
        <v>1215000</v>
      </c>
      <c r="G8" s="48"/>
      <c r="H8" s="48"/>
      <c r="I8" s="48"/>
      <c r="J8" s="48">
        <v>150</v>
      </c>
      <c r="K8" s="48">
        <f>F8</f>
        <v>1215000</v>
      </c>
    </row>
    <row r="9" spans="1:11" ht="12.75">
      <c r="A9" s="40">
        <v>35446</v>
      </c>
      <c r="B9" s="26">
        <v>21</v>
      </c>
      <c r="C9" s="27" t="s">
        <v>12</v>
      </c>
      <c r="D9" s="47">
        <v>200</v>
      </c>
      <c r="E9" s="47">
        <v>8800</v>
      </c>
      <c r="F9" s="47">
        <f>D9*E9</f>
        <v>1760000</v>
      </c>
      <c r="G9" s="48"/>
      <c r="H9" s="48"/>
      <c r="I9" s="48"/>
      <c r="J9" s="52">
        <f>J8+D9-G9</f>
        <v>350</v>
      </c>
      <c r="K9" s="48">
        <f>K8+F9-I9</f>
        <v>2975000</v>
      </c>
    </row>
    <row r="10" spans="1:11" ht="12.75">
      <c r="A10" s="40">
        <v>35463</v>
      </c>
      <c r="B10" s="26">
        <v>37</v>
      </c>
      <c r="C10" s="27" t="s">
        <v>34</v>
      </c>
      <c r="D10" s="47"/>
      <c r="E10" s="47"/>
      <c r="F10" s="47">
        <f>D10*E10</f>
        <v>0</v>
      </c>
      <c r="G10" s="48">
        <v>200</v>
      </c>
      <c r="H10" s="48">
        <v>8800</v>
      </c>
      <c r="I10" s="48">
        <f aca="true" t="shared" si="0" ref="I10:I24">G10*H10</f>
        <v>1760000</v>
      </c>
      <c r="J10" s="52">
        <f aca="true" t="shared" si="1" ref="J10:J24">J9+D10-G10</f>
        <v>150</v>
      </c>
      <c r="K10" s="48">
        <f aca="true" t="shared" si="2" ref="K10:K24">K9+F10-I10</f>
        <v>1215000</v>
      </c>
    </row>
    <row r="11" spans="1:11" ht="12.75">
      <c r="A11" s="40"/>
      <c r="B11" s="26"/>
      <c r="C11" s="27"/>
      <c r="D11" s="47"/>
      <c r="E11" s="47"/>
      <c r="F11" s="47"/>
      <c r="G11" s="48">
        <v>30</v>
      </c>
      <c r="H11" s="48">
        <v>8100</v>
      </c>
      <c r="I11" s="48">
        <f t="shared" si="0"/>
        <v>243000</v>
      </c>
      <c r="J11" s="52">
        <f t="shared" si="1"/>
        <v>120</v>
      </c>
      <c r="K11" s="48">
        <f t="shared" si="2"/>
        <v>972000</v>
      </c>
    </row>
    <row r="12" spans="1:11" ht="12.75">
      <c r="A12" s="40">
        <v>35484</v>
      </c>
      <c r="B12" s="26">
        <v>49</v>
      </c>
      <c r="C12" s="27" t="s">
        <v>14</v>
      </c>
      <c r="D12" s="47">
        <v>300</v>
      </c>
      <c r="E12" s="47">
        <v>8780</v>
      </c>
      <c r="F12" s="47">
        <f aca="true" t="shared" si="3" ref="F12:F24">D12*E12</f>
        <v>2634000</v>
      </c>
      <c r="G12" s="48"/>
      <c r="H12" s="48"/>
      <c r="I12" s="48">
        <f t="shared" si="0"/>
        <v>0</v>
      </c>
      <c r="J12" s="52">
        <f t="shared" si="1"/>
        <v>420</v>
      </c>
      <c r="K12" s="48">
        <f t="shared" si="2"/>
        <v>3606000</v>
      </c>
    </row>
    <row r="13" spans="1:11" ht="12.75">
      <c r="A13" s="40">
        <v>35498</v>
      </c>
      <c r="B13" s="26">
        <v>61</v>
      </c>
      <c r="C13" s="29" t="s">
        <v>13</v>
      </c>
      <c r="D13" s="47"/>
      <c r="E13" s="49"/>
      <c r="F13" s="47">
        <f t="shared" si="3"/>
        <v>0</v>
      </c>
      <c r="G13" s="48">
        <v>120</v>
      </c>
      <c r="H13" s="48">
        <v>8780</v>
      </c>
      <c r="I13" s="48">
        <f t="shared" si="0"/>
        <v>1053600</v>
      </c>
      <c r="J13" s="52">
        <f t="shared" si="1"/>
        <v>300</v>
      </c>
      <c r="K13" s="48">
        <f t="shared" si="2"/>
        <v>2552400</v>
      </c>
    </row>
    <row r="14" spans="1:11" ht="12.75">
      <c r="A14" s="40">
        <v>35525</v>
      </c>
      <c r="B14" s="26">
        <v>82</v>
      </c>
      <c r="C14" s="27" t="s">
        <v>13</v>
      </c>
      <c r="D14" s="47"/>
      <c r="E14" s="47"/>
      <c r="F14" s="47">
        <f t="shared" si="3"/>
        <v>0</v>
      </c>
      <c r="G14" s="48">
        <v>170</v>
      </c>
      <c r="H14" s="48">
        <v>8780</v>
      </c>
      <c r="I14" s="48">
        <f t="shared" si="0"/>
        <v>1492600</v>
      </c>
      <c r="J14" s="52">
        <f t="shared" si="1"/>
        <v>130</v>
      </c>
      <c r="K14" s="48">
        <f t="shared" si="2"/>
        <v>1059800</v>
      </c>
    </row>
    <row r="15" spans="1:11" ht="12.75">
      <c r="A15" s="40">
        <v>35553</v>
      </c>
      <c r="B15" s="26">
        <v>103</v>
      </c>
      <c r="C15" s="27" t="s">
        <v>14</v>
      </c>
      <c r="D15" s="47">
        <v>220</v>
      </c>
      <c r="E15" s="47">
        <v>8875</v>
      </c>
      <c r="F15" s="47">
        <f t="shared" si="3"/>
        <v>1952500</v>
      </c>
      <c r="G15" s="48"/>
      <c r="H15" s="48"/>
      <c r="I15" s="48">
        <f t="shared" si="0"/>
        <v>0</v>
      </c>
      <c r="J15" s="52">
        <f t="shared" si="1"/>
        <v>350</v>
      </c>
      <c r="K15" s="48">
        <f t="shared" si="2"/>
        <v>3012300</v>
      </c>
    </row>
    <row r="16" spans="1:11" ht="12.75">
      <c r="A16" s="40">
        <v>35576</v>
      </c>
      <c r="B16" s="26">
        <v>122</v>
      </c>
      <c r="C16" s="27" t="s">
        <v>13</v>
      </c>
      <c r="D16" s="47"/>
      <c r="E16" s="47"/>
      <c r="F16" s="47">
        <f t="shared" si="3"/>
        <v>0</v>
      </c>
      <c r="G16" s="48">
        <v>180</v>
      </c>
      <c r="H16" s="48">
        <v>8875</v>
      </c>
      <c r="I16" s="48">
        <f t="shared" si="0"/>
        <v>1597500</v>
      </c>
      <c r="J16" s="52">
        <f t="shared" si="1"/>
        <v>170</v>
      </c>
      <c r="K16" s="48">
        <f t="shared" si="2"/>
        <v>1414800</v>
      </c>
    </row>
    <row r="17" spans="1:11" ht="12.75">
      <c r="A17" s="40">
        <v>35614</v>
      </c>
      <c r="B17" s="26">
        <v>158</v>
      </c>
      <c r="C17" s="27" t="s">
        <v>13</v>
      </c>
      <c r="D17" s="47"/>
      <c r="E17" s="47"/>
      <c r="F17" s="47">
        <f t="shared" si="3"/>
        <v>0</v>
      </c>
      <c r="G17" s="48">
        <v>40</v>
      </c>
      <c r="H17" s="48">
        <v>8875</v>
      </c>
      <c r="I17" s="48">
        <f t="shared" si="0"/>
        <v>355000</v>
      </c>
      <c r="J17" s="52">
        <f t="shared" si="1"/>
        <v>130</v>
      </c>
      <c r="K17" s="48">
        <f t="shared" si="2"/>
        <v>1059800</v>
      </c>
    </row>
    <row r="18" spans="1:11" ht="12.75">
      <c r="A18" s="40"/>
      <c r="B18" s="26"/>
      <c r="C18" s="27"/>
      <c r="D18" s="47"/>
      <c r="E18" s="47"/>
      <c r="F18" s="47"/>
      <c r="G18" s="48">
        <v>10</v>
      </c>
      <c r="H18" s="48">
        <v>8780</v>
      </c>
      <c r="I18" s="48">
        <f t="shared" si="0"/>
        <v>87800</v>
      </c>
      <c r="J18" s="52">
        <f t="shared" si="1"/>
        <v>120</v>
      </c>
      <c r="K18" s="48">
        <f t="shared" si="2"/>
        <v>972000</v>
      </c>
    </row>
    <row r="19" spans="1:11" ht="12.75">
      <c r="A19" s="40"/>
      <c r="B19" s="26"/>
      <c r="C19" s="27"/>
      <c r="D19" s="47"/>
      <c r="E19" s="47"/>
      <c r="F19" s="47"/>
      <c r="G19" s="48">
        <v>40</v>
      </c>
      <c r="H19" s="48">
        <v>8100</v>
      </c>
      <c r="I19" s="48">
        <f t="shared" si="0"/>
        <v>324000</v>
      </c>
      <c r="J19" s="52">
        <f t="shared" si="1"/>
        <v>80</v>
      </c>
      <c r="K19" s="48">
        <f t="shared" si="2"/>
        <v>648000</v>
      </c>
    </row>
    <row r="20" spans="1:11" ht="12.75">
      <c r="A20" s="40">
        <v>35647</v>
      </c>
      <c r="B20" s="26">
        <v>179</v>
      </c>
      <c r="C20" s="27" t="s">
        <v>14</v>
      </c>
      <c r="D20" s="47">
        <v>400</v>
      </c>
      <c r="E20" s="47">
        <v>8990</v>
      </c>
      <c r="F20" s="47">
        <f t="shared" si="3"/>
        <v>3596000</v>
      </c>
      <c r="G20" s="48"/>
      <c r="H20" s="48"/>
      <c r="I20" s="48">
        <f t="shared" si="0"/>
        <v>0</v>
      </c>
      <c r="J20" s="52">
        <f t="shared" si="1"/>
        <v>480</v>
      </c>
      <c r="K20" s="48">
        <f t="shared" si="2"/>
        <v>4244000</v>
      </c>
    </row>
    <row r="21" spans="1:11" ht="12.75">
      <c r="A21" s="40">
        <v>35683</v>
      </c>
      <c r="B21" s="26">
        <v>203</v>
      </c>
      <c r="C21" s="27" t="s">
        <v>13</v>
      </c>
      <c r="D21" s="47"/>
      <c r="E21" s="47"/>
      <c r="F21" s="47">
        <f t="shared" si="3"/>
        <v>0</v>
      </c>
      <c r="G21" s="48">
        <v>240</v>
      </c>
      <c r="H21" s="48">
        <v>8990</v>
      </c>
      <c r="I21" s="48">
        <f t="shared" si="0"/>
        <v>2157600</v>
      </c>
      <c r="J21" s="52">
        <f t="shared" si="1"/>
        <v>240</v>
      </c>
      <c r="K21" s="48">
        <f t="shared" si="2"/>
        <v>2086400</v>
      </c>
    </row>
    <row r="22" spans="1:11" ht="12.75">
      <c r="A22" s="40">
        <v>35718</v>
      </c>
      <c r="B22" s="26">
        <v>221</v>
      </c>
      <c r="C22" s="27" t="s">
        <v>13</v>
      </c>
      <c r="D22" s="47"/>
      <c r="E22" s="47"/>
      <c r="F22" s="47">
        <f t="shared" si="3"/>
        <v>0</v>
      </c>
      <c r="G22" s="48">
        <v>160</v>
      </c>
      <c r="H22" s="48">
        <v>8990</v>
      </c>
      <c r="I22" s="48">
        <f t="shared" si="0"/>
        <v>1438400</v>
      </c>
      <c r="J22" s="52">
        <f t="shared" si="1"/>
        <v>80</v>
      </c>
      <c r="K22" s="48">
        <f t="shared" si="2"/>
        <v>648000</v>
      </c>
    </row>
    <row r="23" spans="1:11" ht="12.75">
      <c r="A23" s="40"/>
      <c r="B23" s="26"/>
      <c r="C23" s="27"/>
      <c r="D23" s="47"/>
      <c r="E23" s="47"/>
      <c r="F23" s="47"/>
      <c r="G23" s="48">
        <v>20</v>
      </c>
      <c r="H23" s="48">
        <v>8100</v>
      </c>
      <c r="I23" s="48">
        <f t="shared" si="0"/>
        <v>162000</v>
      </c>
      <c r="J23" s="52">
        <f t="shared" si="1"/>
        <v>60</v>
      </c>
      <c r="K23" s="48">
        <f t="shared" si="2"/>
        <v>486000</v>
      </c>
    </row>
    <row r="24" spans="1:11" ht="12.75">
      <c r="A24" s="40">
        <v>35774</v>
      </c>
      <c r="B24" s="26">
        <v>259</v>
      </c>
      <c r="C24" s="27" t="s">
        <v>14</v>
      </c>
      <c r="D24" s="47">
        <v>120</v>
      </c>
      <c r="E24" s="47">
        <v>9100</v>
      </c>
      <c r="F24" s="47">
        <f t="shared" si="3"/>
        <v>1092000</v>
      </c>
      <c r="G24" s="48"/>
      <c r="H24" s="48"/>
      <c r="I24" s="48">
        <f t="shared" si="0"/>
        <v>0</v>
      </c>
      <c r="J24" s="52">
        <f t="shared" si="1"/>
        <v>180</v>
      </c>
      <c r="K24" s="48">
        <f t="shared" si="2"/>
        <v>1578000</v>
      </c>
    </row>
    <row r="25" spans="1:11" ht="12.75">
      <c r="A25" s="30"/>
      <c r="B25" s="30"/>
      <c r="C25" s="2"/>
      <c r="D25" s="50"/>
      <c r="E25" s="50"/>
      <c r="F25" s="50"/>
      <c r="G25" s="51"/>
      <c r="H25" s="51"/>
      <c r="I25" s="51"/>
      <c r="J25" s="51"/>
      <c r="K25" s="51"/>
    </row>
    <row r="26" spans="1:11" ht="21.75" customHeight="1">
      <c r="A26" s="31"/>
      <c r="B26" s="31"/>
      <c r="C26" s="8"/>
      <c r="D26" s="32">
        <f>SUM(D8:D25)</f>
        <v>1390</v>
      </c>
      <c r="E26" s="8"/>
      <c r="F26" s="32">
        <f>SUM(F8:F25)</f>
        <v>12249500</v>
      </c>
      <c r="G26" s="32">
        <f>SUM(G8:G25)</f>
        <v>1210</v>
      </c>
      <c r="H26" s="8"/>
      <c r="I26" s="32">
        <f>SUM(I8:I25)</f>
        <v>10671500</v>
      </c>
      <c r="J26" s="8"/>
      <c r="K26" s="8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70" zoomScaleNormal="70" workbookViewId="0" topLeftCell="A1">
      <selection activeCell="J8" sqref="J8"/>
    </sheetView>
  </sheetViews>
  <sheetFormatPr defaultColWidth="9.140625" defaultRowHeight="12.75"/>
  <cols>
    <col min="1" max="1" width="9.140625" style="20" customWidth="1"/>
    <col min="2" max="2" width="4.421875" style="20" customWidth="1"/>
    <col min="3" max="3" width="16.28125" style="0" customWidth="1"/>
    <col min="6" max="6" width="12.7109375" style="0" customWidth="1"/>
    <col min="9" max="9" width="11.28125" style="0" customWidth="1"/>
    <col min="11" max="11" width="12.00390625" style="0" customWidth="1"/>
  </cols>
  <sheetData>
    <row r="1" spans="1:11" ht="12.75">
      <c r="A1" s="15"/>
      <c r="B1" s="21"/>
      <c r="C1" s="9"/>
      <c r="D1" s="9"/>
      <c r="E1" s="9"/>
      <c r="F1" s="9"/>
      <c r="G1" s="9"/>
      <c r="H1" s="9"/>
      <c r="I1" s="9"/>
      <c r="J1" s="9"/>
      <c r="K1" s="10"/>
    </row>
    <row r="2" spans="1:11" ht="12.75">
      <c r="A2" s="16"/>
      <c r="B2" s="22"/>
      <c r="C2" s="11"/>
      <c r="D2" s="11"/>
      <c r="E2" s="11"/>
      <c r="F2" s="11"/>
      <c r="G2" s="11"/>
      <c r="H2" s="11"/>
      <c r="I2" s="11"/>
      <c r="J2" s="11"/>
      <c r="K2" s="12"/>
    </row>
    <row r="3" spans="1:11" ht="12.75">
      <c r="A3" s="16"/>
      <c r="B3" s="22"/>
      <c r="C3" s="11"/>
      <c r="D3" s="11"/>
      <c r="E3" s="11"/>
      <c r="F3" s="11"/>
      <c r="G3" s="11"/>
      <c r="H3" s="11"/>
      <c r="I3" s="11"/>
      <c r="J3" s="11"/>
      <c r="K3" s="12"/>
    </row>
    <row r="4" spans="1:11" ht="12.75">
      <c r="A4" s="17"/>
      <c r="B4" s="23"/>
      <c r="C4" s="13"/>
      <c r="D4" s="13"/>
      <c r="E4" s="13"/>
      <c r="F4" s="13"/>
      <c r="G4" s="13"/>
      <c r="H4" s="13"/>
      <c r="I4" s="13"/>
      <c r="J4" s="13"/>
      <c r="K4" s="14"/>
    </row>
    <row r="5" spans="1:11" ht="12.75">
      <c r="A5" s="18" t="s">
        <v>0</v>
      </c>
      <c r="B5" s="18" t="s">
        <v>1</v>
      </c>
      <c r="C5" s="3" t="s">
        <v>2</v>
      </c>
      <c r="D5" s="4"/>
      <c r="E5" s="5" t="s">
        <v>3</v>
      </c>
      <c r="F5" s="6"/>
      <c r="G5" s="4"/>
      <c r="H5" s="5" t="s">
        <v>4</v>
      </c>
      <c r="I5" s="6"/>
      <c r="J5" s="4" t="s">
        <v>5</v>
      </c>
      <c r="K5" s="6"/>
    </row>
    <row r="6" spans="1:11" ht="12.75">
      <c r="A6" s="19"/>
      <c r="B6" s="19"/>
      <c r="C6" s="7" t="s">
        <v>6</v>
      </c>
      <c r="D6" s="8" t="s">
        <v>7</v>
      </c>
      <c r="E6" s="8" t="s">
        <v>8</v>
      </c>
      <c r="F6" s="8" t="s">
        <v>9</v>
      </c>
      <c r="G6" s="8" t="s">
        <v>7</v>
      </c>
      <c r="H6" s="8" t="s">
        <v>8</v>
      </c>
      <c r="I6" s="8" t="s">
        <v>9</v>
      </c>
      <c r="J6" s="8" t="s">
        <v>7</v>
      </c>
      <c r="K6" s="8" t="s">
        <v>10</v>
      </c>
    </row>
    <row r="7" spans="1:11" ht="12.75">
      <c r="A7" s="24"/>
      <c r="B7" s="25"/>
      <c r="C7" s="1"/>
      <c r="D7" s="1"/>
      <c r="E7" s="1"/>
      <c r="F7" s="1"/>
      <c r="G7" s="46"/>
      <c r="H7" s="46"/>
      <c r="I7" s="46"/>
      <c r="J7" s="46"/>
      <c r="K7" s="46"/>
    </row>
    <row r="8" spans="1:11" ht="12.75">
      <c r="A8" s="40">
        <v>35431</v>
      </c>
      <c r="B8" s="26"/>
      <c r="C8" s="27" t="s">
        <v>11</v>
      </c>
      <c r="D8" s="47">
        <v>150</v>
      </c>
      <c r="E8" s="47">
        <v>8100</v>
      </c>
      <c r="F8" s="47">
        <f aca="true" t="shared" si="0" ref="F8:F23">D8*E8</f>
        <v>1215000</v>
      </c>
      <c r="G8" s="48"/>
      <c r="H8" s="48"/>
      <c r="I8" s="48"/>
      <c r="J8" s="48">
        <f>D8</f>
        <v>150</v>
      </c>
      <c r="K8" s="48">
        <f>F8</f>
        <v>1215000</v>
      </c>
    </row>
    <row r="9" spans="1:11" ht="12.75">
      <c r="A9" s="40">
        <v>35446</v>
      </c>
      <c r="B9" s="26">
        <v>21</v>
      </c>
      <c r="C9" s="27" t="s">
        <v>12</v>
      </c>
      <c r="D9" s="47">
        <v>200</v>
      </c>
      <c r="E9" s="47">
        <v>8800</v>
      </c>
      <c r="F9" s="47">
        <f t="shared" si="0"/>
        <v>1760000</v>
      </c>
      <c r="G9" s="48"/>
      <c r="H9" s="48"/>
      <c r="I9" s="48"/>
      <c r="J9" s="48">
        <f aca="true" t="shared" si="1" ref="J9:J23">J8+D9-G9</f>
        <v>350</v>
      </c>
      <c r="K9" s="48">
        <f aca="true" t="shared" si="2" ref="K9:K23">K8+F9-I9</f>
        <v>2975000</v>
      </c>
    </row>
    <row r="10" spans="1:11" ht="12.75">
      <c r="A10" s="40">
        <v>35463</v>
      </c>
      <c r="B10" s="26">
        <v>37</v>
      </c>
      <c r="C10" s="27" t="s">
        <v>13</v>
      </c>
      <c r="D10" s="47"/>
      <c r="E10" s="47"/>
      <c r="F10" s="47">
        <f t="shared" si="0"/>
        <v>0</v>
      </c>
      <c r="G10" s="48">
        <v>150</v>
      </c>
      <c r="H10" s="48">
        <v>8100</v>
      </c>
      <c r="I10" s="48">
        <f aca="true" t="shared" si="3" ref="I10:I23">G10*H10</f>
        <v>1215000</v>
      </c>
      <c r="J10" s="48">
        <f t="shared" si="1"/>
        <v>200</v>
      </c>
      <c r="K10" s="48">
        <f t="shared" si="2"/>
        <v>1760000</v>
      </c>
    </row>
    <row r="11" spans="1:11" ht="12.75">
      <c r="A11" s="40"/>
      <c r="B11" s="26"/>
      <c r="C11" s="27"/>
      <c r="D11" s="47"/>
      <c r="E11" s="47"/>
      <c r="F11" s="47"/>
      <c r="G11" s="48">
        <v>80</v>
      </c>
      <c r="H11" s="48">
        <v>8800</v>
      </c>
      <c r="I11" s="48">
        <f t="shared" si="3"/>
        <v>704000</v>
      </c>
      <c r="J11" s="48">
        <f t="shared" si="1"/>
        <v>120</v>
      </c>
      <c r="K11" s="48">
        <f t="shared" si="2"/>
        <v>1056000</v>
      </c>
    </row>
    <row r="12" spans="1:11" ht="12.75">
      <c r="A12" s="40">
        <v>35484</v>
      </c>
      <c r="B12" s="26">
        <v>49</v>
      </c>
      <c r="C12" s="27" t="s">
        <v>14</v>
      </c>
      <c r="D12" s="47">
        <v>300</v>
      </c>
      <c r="E12" s="47">
        <v>8780</v>
      </c>
      <c r="F12" s="47">
        <f t="shared" si="0"/>
        <v>2634000</v>
      </c>
      <c r="G12" s="48"/>
      <c r="H12" s="48"/>
      <c r="I12" s="48">
        <f t="shared" si="3"/>
        <v>0</v>
      </c>
      <c r="J12" s="48">
        <f t="shared" si="1"/>
        <v>420</v>
      </c>
      <c r="K12" s="48">
        <f t="shared" si="2"/>
        <v>3690000</v>
      </c>
    </row>
    <row r="13" spans="1:11" ht="12.75">
      <c r="A13" s="40">
        <v>35498</v>
      </c>
      <c r="B13" s="26">
        <v>61</v>
      </c>
      <c r="C13" s="29" t="s">
        <v>13</v>
      </c>
      <c r="D13" s="47"/>
      <c r="E13" s="49"/>
      <c r="F13" s="47">
        <f t="shared" si="0"/>
        <v>0</v>
      </c>
      <c r="G13" s="48">
        <v>120</v>
      </c>
      <c r="H13" s="48">
        <v>8800</v>
      </c>
      <c r="I13" s="48">
        <f t="shared" si="3"/>
        <v>1056000</v>
      </c>
      <c r="J13" s="48">
        <f t="shared" si="1"/>
        <v>300</v>
      </c>
      <c r="K13" s="48">
        <f t="shared" si="2"/>
        <v>2634000</v>
      </c>
    </row>
    <row r="14" spans="1:11" ht="12.75">
      <c r="A14" s="40">
        <v>35525</v>
      </c>
      <c r="B14" s="26">
        <v>82</v>
      </c>
      <c r="C14" s="27" t="s">
        <v>13</v>
      </c>
      <c r="D14" s="47"/>
      <c r="E14" s="47"/>
      <c r="F14" s="47">
        <f t="shared" si="0"/>
        <v>0</v>
      </c>
      <c r="G14" s="48">
        <v>170</v>
      </c>
      <c r="H14" s="48">
        <v>8780</v>
      </c>
      <c r="I14" s="48">
        <f t="shared" si="3"/>
        <v>1492600</v>
      </c>
      <c r="J14" s="48">
        <f t="shared" si="1"/>
        <v>130</v>
      </c>
      <c r="K14" s="48">
        <f t="shared" si="2"/>
        <v>1141400</v>
      </c>
    </row>
    <row r="15" spans="1:11" ht="12.75">
      <c r="A15" s="40">
        <v>35553</v>
      </c>
      <c r="B15" s="26">
        <v>103</v>
      </c>
      <c r="C15" s="27" t="s">
        <v>14</v>
      </c>
      <c r="D15" s="47">
        <v>220</v>
      </c>
      <c r="E15" s="47">
        <v>8875</v>
      </c>
      <c r="F15" s="47">
        <f t="shared" si="0"/>
        <v>1952500</v>
      </c>
      <c r="G15" s="48"/>
      <c r="H15" s="48"/>
      <c r="I15" s="48">
        <f t="shared" si="3"/>
        <v>0</v>
      </c>
      <c r="J15" s="48">
        <f t="shared" si="1"/>
        <v>350</v>
      </c>
      <c r="K15" s="48">
        <f t="shared" si="2"/>
        <v>3093900</v>
      </c>
    </row>
    <row r="16" spans="1:11" ht="12.75">
      <c r="A16" s="40">
        <v>35576</v>
      </c>
      <c r="B16" s="26">
        <v>122</v>
      </c>
      <c r="C16" s="27" t="s">
        <v>13</v>
      </c>
      <c r="D16" s="47"/>
      <c r="E16" s="47"/>
      <c r="F16" s="47">
        <f t="shared" si="0"/>
        <v>0</v>
      </c>
      <c r="G16" s="48">
        <v>130</v>
      </c>
      <c r="H16" s="48">
        <v>8780</v>
      </c>
      <c r="I16" s="48">
        <f t="shared" si="3"/>
        <v>1141400</v>
      </c>
      <c r="J16" s="48">
        <f t="shared" si="1"/>
        <v>220</v>
      </c>
      <c r="K16" s="48">
        <f t="shared" si="2"/>
        <v>1952500</v>
      </c>
    </row>
    <row r="17" spans="1:11" ht="12.75">
      <c r="A17" s="40"/>
      <c r="B17" s="26"/>
      <c r="C17" s="27"/>
      <c r="D17" s="47"/>
      <c r="E17" s="47"/>
      <c r="F17" s="47"/>
      <c r="G17" s="48">
        <v>50</v>
      </c>
      <c r="H17" s="48">
        <v>8875</v>
      </c>
      <c r="I17" s="48">
        <f t="shared" si="3"/>
        <v>443750</v>
      </c>
      <c r="J17" s="48">
        <f t="shared" si="1"/>
        <v>170</v>
      </c>
      <c r="K17" s="48">
        <f t="shared" si="2"/>
        <v>1508750</v>
      </c>
    </row>
    <row r="18" spans="1:11" ht="12.75">
      <c r="A18" s="40">
        <v>35614</v>
      </c>
      <c r="B18" s="26">
        <v>158</v>
      </c>
      <c r="C18" s="27" t="s">
        <v>13</v>
      </c>
      <c r="D18" s="47"/>
      <c r="E18" s="47"/>
      <c r="F18" s="47">
        <f t="shared" si="0"/>
        <v>0</v>
      </c>
      <c r="G18" s="48">
        <v>90</v>
      </c>
      <c r="H18" s="48">
        <v>8875</v>
      </c>
      <c r="I18" s="48">
        <f t="shared" si="3"/>
        <v>798750</v>
      </c>
      <c r="J18" s="48">
        <f t="shared" si="1"/>
        <v>80</v>
      </c>
      <c r="K18" s="48">
        <f t="shared" si="2"/>
        <v>710000</v>
      </c>
    </row>
    <row r="19" spans="1:11" ht="12.75">
      <c r="A19" s="40">
        <v>35647</v>
      </c>
      <c r="B19" s="26">
        <v>179</v>
      </c>
      <c r="C19" s="27" t="s">
        <v>14</v>
      </c>
      <c r="D19" s="47">
        <v>400</v>
      </c>
      <c r="E19" s="47">
        <v>8990</v>
      </c>
      <c r="F19" s="47">
        <f t="shared" si="0"/>
        <v>3596000</v>
      </c>
      <c r="G19" s="48"/>
      <c r="H19" s="48"/>
      <c r="I19" s="48">
        <f t="shared" si="3"/>
        <v>0</v>
      </c>
      <c r="J19" s="48">
        <f t="shared" si="1"/>
        <v>480</v>
      </c>
      <c r="K19" s="48">
        <f t="shared" si="2"/>
        <v>4306000</v>
      </c>
    </row>
    <row r="20" spans="1:11" ht="12.75">
      <c r="A20" s="40">
        <v>35683</v>
      </c>
      <c r="B20" s="26">
        <v>203</v>
      </c>
      <c r="C20" s="27" t="s">
        <v>13</v>
      </c>
      <c r="D20" s="47"/>
      <c r="E20" s="47"/>
      <c r="F20" s="47">
        <f t="shared" si="0"/>
        <v>0</v>
      </c>
      <c r="G20" s="48">
        <v>80</v>
      </c>
      <c r="H20" s="48">
        <v>8875</v>
      </c>
      <c r="I20" s="48">
        <f t="shared" si="3"/>
        <v>710000</v>
      </c>
      <c r="J20" s="48">
        <f t="shared" si="1"/>
        <v>400</v>
      </c>
      <c r="K20" s="48">
        <f t="shared" si="2"/>
        <v>3596000</v>
      </c>
    </row>
    <row r="21" spans="1:11" ht="12.75">
      <c r="A21" s="40"/>
      <c r="B21" s="26"/>
      <c r="C21" s="27"/>
      <c r="D21" s="47"/>
      <c r="E21" s="47"/>
      <c r="F21" s="47"/>
      <c r="G21" s="48">
        <v>160</v>
      </c>
      <c r="H21" s="48">
        <v>8990</v>
      </c>
      <c r="I21" s="48">
        <f t="shared" si="3"/>
        <v>1438400</v>
      </c>
      <c r="J21" s="48">
        <f t="shared" si="1"/>
        <v>240</v>
      </c>
      <c r="K21" s="48">
        <f t="shared" si="2"/>
        <v>2157600</v>
      </c>
    </row>
    <row r="22" spans="1:11" ht="12.75">
      <c r="A22" s="40">
        <v>35718</v>
      </c>
      <c r="B22" s="26">
        <v>221</v>
      </c>
      <c r="C22" s="27" t="s">
        <v>13</v>
      </c>
      <c r="D22" s="47"/>
      <c r="E22" s="47"/>
      <c r="F22" s="47">
        <f t="shared" si="0"/>
        <v>0</v>
      </c>
      <c r="G22" s="48">
        <v>180</v>
      </c>
      <c r="H22" s="48">
        <v>8990</v>
      </c>
      <c r="I22" s="48">
        <f t="shared" si="3"/>
        <v>1618200</v>
      </c>
      <c r="J22" s="48">
        <f t="shared" si="1"/>
        <v>60</v>
      </c>
      <c r="K22" s="48">
        <f t="shared" si="2"/>
        <v>539400</v>
      </c>
    </row>
    <row r="23" spans="1:11" ht="12.75">
      <c r="A23" s="40">
        <v>35774</v>
      </c>
      <c r="B23" s="26">
        <v>259</v>
      </c>
      <c r="C23" s="27" t="s">
        <v>14</v>
      </c>
      <c r="D23" s="47">
        <v>120</v>
      </c>
      <c r="E23" s="47">
        <v>9100</v>
      </c>
      <c r="F23" s="47">
        <f t="shared" si="0"/>
        <v>1092000</v>
      </c>
      <c r="G23" s="48"/>
      <c r="H23" s="48"/>
      <c r="I23" s="48">
        <f t="shared" si="3"/>
        <v>0</v>
      </c>
      <c r="J23" s="48">
        <f t="shared" si="1"/>
        <v>180</v>
      </c>
      <c r="K23" s="48">
        <f t="shared" si="2"/>
        <v>1631400</v>
      </c>
    </row>
    <row r="24" spans="1:11" ht="12.75">
      <c r="A24" s="30"/>
      <c r="B24" s="30"/>
      <c r="C24" s="2"/>
      <c r="D24" s="50"/>
      <c r="E24" s="50"/>
      <c r="F24" s="50"/>
      <c r="G24" s="51"/>
      <c r="H24" s="51"/>
      <c r="I24" s="51"/>
      <c r="J24" s="48"/>
      <c r="K24" s="51"/>
    </row>
    <row r="25" spans="1:11" ht="21.75" customHeight="1">
      <c r="A25" s="31"/>
      <c r="B25" s="31"/>
      <c r="C25" s="8"/>
      <c r="D25" s="32">
        <f>SUM(D8:D24)</f>
        <v>1390</v>
      </c>
      <c r="E25" s="8"/>
      <c r="F25" s="32">
        <f>SUM(F8:F24)</f>
        <v>12249500</v>
      </c>
      <c r="G25" s="32">
        <f>SUM(G8:G24)</f>
        <v>1210</v>
      </c>
      <c r="H25" s="8"/>
      <c r="I25" s="32">
        <f>SUM(I8:I24)</f>
        <v>10618100</v>
      </c>
      <c r="J25" s="8"/>
      <c r="K25" s="8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facco</dc:creator>
  <cp:keywords/>
  <dc:description/>
  <cp:lastModifiedBy>Lucarelli Piero</cp:lastModifiedBy>
  <cp:lastPrinted>2000-06-05T15:25:13Z</cp:lastPrinted>
  <dcterms:modified xsi:type="dcterms:W3CDTF">2001-06-03T20:15:39Z</dcterms:modified>
  <cp:category/>
  <cp:version/>
  <cp:contentType/>
  <cp:contentStatus/>
</cp:coreProperties>
</file>